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Desktop\"/>
    </mc:Choice>
  </mc:AlternateContent>
  <bookViews>
    <workbookView xWindow="0" yWindow="0" windowWidth="23040" windowHeight="984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B21" i="1" l="1"/>
  <c r="D19" i="1"/>
  <c r="D18" i="1"/>
  <c r="D17" i="1"/>
  <c r="D16" i="1"/>
  <c r="D15" i="1"/>
  <c r="D14" i="1"/>
  <c r="D13" i="1"/>
  <c r="D12" i="1"/>
  <c r="D11" i="1"/>
  <c r="D10" i="1"/>
  <c r="D9" i="1"/>
  <c r="D8" i="1"/>
  <c r="D21" i="1" l="1"/>
  <c r="B23" i="1" s="1"/>
</calcChain>
</file>

<file path=xl/sharedStrings.xml><?xml version="1.0" encoding="utf-8"?>
<sst xmlns="http://schemas.openxmlformats.org/spreadsheetml/2006/main" count="33" uniqueCount="31">
  <si>
    <t xml:space="preserve"> </t>
  </si>
  <si>
    <t>ARM</t>
  </si>
  <si>
    <t>C.G.</t>
  </si>
  <si>
    <t>CREW</t>
  </si>
  <si>
    <t>EMPTY WT.</t>
  </si>
  <si>
    <t>FORMULA's</t>
  </si>
  <si>
    <t>FUEL         (2224)</t>
  </si>
  <si>
    <t>LIMITS</t>
  </si>
  <si>
    <t>MAX Aft CG Limit = 204.35</t>
  </si>
  <si>
    <t>MAX Forward CG Limit = 179.6</t>
  </si>
  <si>
    <t>MAX Landing Weight = 8500 lbs.</t>
  </si>
  <si>
    <t>MAX Ramp Weight = 8785 lbs.</t>
  </si>
  <si>
    <t>MAX Takeoff Weight = 8750 lbs.</t>
  </si>
  <si>
    <t>MOM/1000</t>
  </si>
  <si>
    <t>POD A (230)</t>
  </si>
  <si>
    <t>POD B (310)</t>
  </si>
  <si>
    <t>POD C (270)</t>
  </si>
  <si>
    <t>POD D (280)</t>
  </si>
  <si>
    <t>SECTOR</t>
  </si>
  <si>
    <t>Total Weight = (Weight Shifted) x Shift Distance</t>
  </si>
  <si>
    <t>TOTALS</t>
  </si>
  <si>
    <t>WEIGHT &amp; BALANCE</t>
  </si>
  <si>
    <t>Weight x Arm = Moment</t>
  </si>
  <si>
    <t>ZONE 1 (415)</t>
  </si>
  <si>
    <t>ZONE 2 (860)</t>
  </si>
  <si>
    <t>ZONE 3 (495)</t>
  </si>
  <si>
    <t>ZONE 4 (340)</t>
  </si>
  <si>
    <t>ZONE 5 (315)</t>
  </si>
  <si>
    <t>ZONE 6 (245)</t>
  </si>
  <si>
    <r>
      <t xml:space="preserve">Weight Shift/Total Weight = </t>
    </r>
    <r>
      <rPr>
        <sz val="10"/>
        <rFont val="Wingdings 3"/>
        <family val="1"/>
        <charset val="2"/>
      </rPr>
      <t>r</t>
    </r>
    <r>
      <rPr>
        <sz val="10"/>
        <rFont val="Arial"/>
      </rPr>
      <t>CG/Shift Distance</t>
    </r>
  </si>
  <si>
    <r>
      <t xml:space="preserve">                                                </t>
    </r>
    <r>
      <rPr>
        <sz val="10"/>
        <rFont val="Wingdings 3"/>
        <family val="1"/>
        <charset val="2"/>
      </rPr>
      <t>r</t>
    </r>
    <r>
      <rPr>
        <sz val="10"/>
        <rFont val="Arial"/>
      </rPr>
      <t xml:space="preserve"> CG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</si>
</sst>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.00"/>
    <numFmt numFmtId="165" formatCode="[$$-409]\ #,##0"/>
    <numFmt numFmtId="166" formatCode="0.0"/>
  </numFmts>
  <fonts count="8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Wingdings 3"/>
      <family val="1"/>
      <charset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8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4" fontId="4" fillId="0" borderId="0"/>
    <xf numFmtId="164" fontId="4" fillId="0" borderId="0"/>
    <xf numFmtId="10" fontId="4" fillId="0" borderId="0"/>
    <xf numFmtId="2" fontId="4" fillId="0" borderId="0"/>
    <xf numFmtId="14" fontId="4" fillId="0" borderId="0"/>
    <xf numFmtId="0" fontId="1" fillId="0" borderId="0"/>
    <xf numFmtId="0" fontId="2" fillId="0" borderId="0"/>
    <xf numFmtId="0" fontId="4" fillId="0" borderId="1"/>
    <xf numFmtId="3" fontId="4" fillId="0" borderId="0"/>
    <xf numFmtId="165" fontId="4" fillId="0" borderId="0"/>
  </cellStyleXfs>
  <cellXfs count="33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4" borderId="2" xfId="0" applyFill="1" applyBorder="1" applyAlignment="1"/>
    <xf numFmtId="0" fontId="0" fillId="0" borderId="2" xfId="0" applyBorder="1" applyAlignment="1"/>
    <xf numFmtId="0" fontId="0" fillId="2" borderId="2" xfId="0" applyFill="1" applyBorder="1" applyAlignment="1"/>
    <xf numFmtId="0" fontId="3" fillId="4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0" fontId="0" fillId="5" borderId="5" xfId="0" applyFill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0" fontId="0" fillId="0" borderId="2" xfId="0" applyBorder="1" applyAlignment="1"/>
    <xf numFmtId="0" fontId="1" fillId="0" borderId="0" xfId="6" applyAlignment="1">
      <alignment horizontal="center"/>
    </xf>
    <xf numFmtId="0" fontId="5" fillId="0" borderId="0" xfId="0" applyFont="1" applyAlignment="1"/>
    <xf numFmtId="0" fontId="0" fillId="4" borderId="2" xfId="0" applyFill="1" applyBorder="1" applyAlignment="1" applyProtection="1"/>
    <xf numFmtId="0" fontId="0" fillId="0" borderId="2" xfId="0" applyBorder="1" applyAlignment="1" applyProtection="1"/>
    <xf numFmtId="0" fontId="3" fillId="3" borderId="2" xfId="0" applyFont="1" applyFill="1" applyBorder="1" applyAlignment="1" applyProtection="1"/>
    <xf numFmtId="0" fontId="5" fillId="3" borderId="2" xfId="0" applyFont="1" applyFill="1" applyBorder="1" applyAlignment="1" applyProtection="1"/>
    <xf numFmtId="0" fontId="3" fillId="0" borderId="2" xfId="0" applyFont="1" applyBorder="1" applyAlignment="1" applyProtection="1"/>
    <xf numFmtId="0" fontId="3" fillId="2" borderId="2" xfId="0" applyFont="1" applyFill="1" applyBorder="1" applyAlignment="1" applyProtection="1"/>
    <xf numFmtId="1" fontId="0" fillId="0" borderId="2" xfId="0" applyNumberFormat="1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3" fillId="4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left"/>
    </xf>
    <xf numFmtId="1" fontId="7" fillId="0" borderId="2" xfId="0" applyNumberFormat="1" applyFont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</xf>
    <xf numFmtId="166" fontId="3" fillId="2" borderId="2" xfId="0" applyNumberFormat="1" applyFont="1" applyFill="1" applyBorder="1" applyAlignment="1" applyProtection="1">
      <alignment horizontal="right"/>
    </xf>
  </cellXfs>
  <cellStyles count="11">
    <cellStyle name="Comma" xfId="1"/>
    <cellStyle name="Comma0" xfId="9"/>
    <cellStyle name="Currency" xfId="2"/>
    <cellStyle name="Currency0" xfId="10"/>
    <cellStyle name="Date" xfId="5"/>
    <cellStyle name="Fixed" xfId="4"/>
    <cellStyle name="Heading 1" xfId="6"/>
    <cellStyle name="Heading 2" xfId="7"/>
    <cellStyle name="Normal" xfId="0" builtinId="0"/>
    <cellStyle name="Percent" xfId="3"/>
    <cellStyle name="Total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FF00"/>
      <rgbColor rgb="00800080"/>
      <rgbColor rgb="00000080"/>
      <rgbColor rgb="00800000"/>
      <rgbColor rgb="00FFFFFF"/>
      <rgbColor rgb="00000050"/>
      <rgbColor rgb="000080FF"/>
      <rgbColor rgb="00A0D0FF"/>
      <rgbColor rgb="00B0FFFF"/>
      <rgbColor rgb="00B0FFB0"/>
      <rgbColor rgb="00FFFF90"/>
      <rgbColor rgb="00FFCC00"/>
      <rgbColor rgb="00FFB0B0"/>
      <rgbColor rgb="00FFB870"/>
      <rgbColor rgb="00500050"/>
      <rgbColor rgb="00FFB0FF"/>
      <rgbColor rgb="00FFA0D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6867"/>
        <c:axId val="3841804"/>
      </c:barChart>
      <c:catAx>
        <c:axId val="426867"/>
        <c:scaling>
          <c:orientation val="minMax"/>
        </c:scaling>
        <c:delete val="0"/>
        <c:axPos val="b"/>
        <c:minorGridlines>
          <c:spPr>
            <a:ln w="3175">
              <a:solidFill>
                <a:srgbClr val="909090"/>
              </a:solidFill>
            </a:ln>
          </c:spPr>
        </c:min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lang="en-US" sz="100" b="0" i="0" u="non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3841804"/>
        <c:crosses val="autoZero"/>
        <c:auto val="0"/>
        <c:lblAlgn val="ctr"/>
        <c:lblOffset val="100"/>
        <c:noMultiLvlLbl val="0"/>
      </c:catAx>
      <c:valAx>
        <c:axId val="3841804"/>
        <c:scaling>
          <c:orientation val="minMax"/>
        </c:scaling>
        <c:delete val="0"/>
        <c:axPos val="l"/>
        <c:majorGridlines>
          <c:spPr>
            <a:ln w="3175">
              <a:solidFill>
                <a:srgbClr val="909090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lang="en-US" sz="100" b="0" i="0" u="non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426867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733425</xdr:colOff>
      <xdr:row>2</xdr:row>
      <xdr:rowOff>157497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5903988" cy="84429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defaultGridColor="0" colorId="0" zoomScale="125" zoomScaleNormal="125" workbookViewId="0">
      <selection activeCell="B23" sqref="B23"/>
    </sheetView>
  </sheetViews>
  <sheetFormatPr defaultRowHeight="13.2" x14ac:dyDescent="0.25"/>
  <cols>
    <col min="1" max="1" width="17.88671875"/>
    <col min="4" max="4" width="11"/>
    <col min="5" max="5" width="5"/>
    <col min="6" max="6" width="43.5546875"/>
    <col min="7" max="7" width="26.44140625"/>
  </cols>
  <sheetData>
    <row r="2" spans="1:7" ht="22.8" x14ac:dyDescent="0.4">
      <c r="F2" s="14" t="s">
        <v>21</v>
      </c>
    </row>
    <row r="5" spans="1:7" x14ac:dyDescent="0.25">
      <c r="A5" s="16" t="s">
        <v>18</v>
      </c>
      <c r="B5" s="3"/>
      <c r="C5" s="24" t="s">
        <v>1</v>
      </c>
      <c r="D5" s="6" t="s">
        <v>13</v>
      </c>
      <c r="F5" s="15" t="s">
        <v>5</v>
      </c>
    </row>
    <row r="6" spans="1:7" x14ac:dyDescent="0.25">
      <c r="A6" s="17"/>
      <c r="B6" s="4"/>
      <c r="C6" s="25"/>
      <c r="D6" s="4"/>
      <c r="F6" s="7" t="s">
        <v>22</v>
      </c>
      <c r="G6" t="s">
        <v>0</v>
      </c>
    </row>
    <row r="7" spans="1:7" x14ac:dyDescent="0.25">
      <c r="A7" s="18" t="s">
        <v>4</v>
      </c>
      <c r="B7" s="30">
        <v>4950</v>
      </c>
      <c r="C7" s="26" t="s">
        <v>0</v>
      </c>
      <c r="D7" s="22">
        <v>855.1</v>
      </c>
      <c r="F7" s="8"/>
    </row>
    <row r="8" spans="1:7" x14ac:dyDescent="0.25">
      <c r="A8" s="18" t="s">
        <v>3</v>
      </c>
      <c r="B8" s="22">
        <v>250</v>
      </c>
      <c r="C8" s="26">
        <v>135.5</v>
      </c>
      <c r="D8" s="11">
        <f t="shared" ref="D8:D19" si="0">(B8/1000)*C8</f>
        <v>33.875</v>
      </c>
      <c r="F8" s="28" t="s">
        <v>29</v>
      </c>
    </row>
    <row r="9" spans="1:7" x14ac:dyDescent="0.25">
      <c r="A9" s="19" t="s">
        <v>6</v>
      </c>
      <c r="B9" s="22">
        <v>1000</v>
      </c>
      <c r="C9" s="26">
        <v>206.4</v>
      </c>
      <c r="D9" s="11">
        <f t="shared" si="0"/>
        <v>206.4</v>
      </c>
      <c r="F9" s="9"/>
    </row>
    <row r="10" spans="1:7" x14ac:dyDescent="0.25">
      <c r="A10" s="18" t="s">
        <v>23</v>
      </c>
      <c r="B10" s="22">
        <v>400</v>
      </c>
      <c r="C10" s="26">
        <v>172</v>
      </c>
      <c r="D10" s="11">
        <f t="shared" si="0"/>
        <v>68.8</v>
      </c>
      <c r="F10" s="8" t="s">
        <v>19</v>
      </c>
    </row>
    <row r="11" spans="1:7" x14ac:dyDescent="0.25">
      <c r="A11" s="18" t="s">
        <v>24</v>
      </c>
      <c r="B11" s="22">
        <v>285</v>
      </c>
      <c r="C11" s="26">
        <v>217.8</v>
      </c>
      <c r="D11" s="11">
        <f t="shared" si="0"/>
        <v>62.073</v>
      </c>
      <c r="F11" s="29" t="s">
        <v>30</v>
      </c>
    </row>
    <row r="12" spans="1:7" x14ac:dyDescent="0.25">
      <c r="A12" s="18" t="s">
        <v>25</v>
      </c>
      <c r="B12" s="22">
        <v>120</v>
      </c>
      <c r="C12" s="26">
        <v>264.40000000000003</v>
      </c>
      <c r="D12" s="11">
        <f t="shared" si="0"/>
        <v>31.728000000000002</v>
      </c>
    </row>
    <row r="13" spans="1:7" x14ac:dyDescent="0.25">
      <c r="A13" s="18" t="s">
        <v>26</v>
      </c>
      <c r="B13" s="22">
        <v>0</v>
      </c>
      <c r="C13" s="26">
        <v>294.5</v>
      </c>
      <c r="D13" s="11">
        <f t="shared" si="0"/>
        <v>0</v>
      </c>
      <c r="F13" s="1" t="s">
        <v>7</v>
      </c>
    </row>
    <row r="14" spans="1:7" x14ac:dyDescent="0.25">
      <c r="A14" s="18" t="s">
        <v>27</v>
      </c>
      <c r="B14" s="22">
        <v>0</v>
      </c>
      <c r="C14" s="26">
        <v>319.5</v>
      </c>
      <c r="D14" s="11">
        <f t="shared" si="0"/>
        <v>0</v>
      </c>
      <c r="F14" s="7" t="s">
        <v>9</v>
      </c>
    </row>
    <row r="15" spans="1:7" x14ac:dyDescent="0.25">
      <c r="A15" s="18" t="s">
        <v>28</v>
      </c>
      <c r="B15" s="22">
        <v>85</v>
      </c>
      <c r="C15" s="26">
        <v>344</v>
      </c>
      <c r="D15" s="11">
        <f t="shared" si="0"/>
        <v>29.240000000000002</v>
      </c>
      <c r="F15" s="8" t="s">
        <v>8</v>
      </c>
    </row>
    <row r="16" spans="1:7" x14ac:dyDescent="0.25">
      <c r="A16" s="18" t="s">
        <v>14</v>
      </c>
      <c r="B16" s="22">
        <v>0</v>
      </c>
      <c r="C16" s="26">
        <v>132.4</v>
      </c>
      <c r="D16" s="11">
        <f t="shared" si="0"/>
        <v>0</v>
      </c>
      <c r="F16" s="8" t="s">
        <v>11</v>
      </c>
    </row>
    <row r="17" spans="1:6" x14ac:dyDescent="0.25">
      <c r="A17" s="18" t="s">
        <v>15</v>
      </c>
      <c r="B17" s="22">
        <v>0</v>
      </c>
      <c r="C17" s="26">
        <v>182.10000000000002</v>
      </c>
      <c r="D17" s="11">
        <f t="shared" si="0"/>
        <v>0</v>
      </c>
      <c r="F17" s="8" t="s">
        <v>12</v>
      </c>
    </row>
    <row r="18" spans="1:6" x14ac:dyDescent="0.25">
      <c r="A18" s="18" t="s">
        <v>16</v>
      </c>
      <c r="B18" s="22">
        <v>0</v>
      </c>
      <c r="C18" s="26">
        <v>233.4</v>
      </c>
      <c r="D18" s="11">
        <f t="shared" si="0"/>
        <v>0</v>
      </c>
      <c r="F18" s="10" t="s">
        <v>10</v>
      </c>
    </row>
    <row r="19" spans="1:6" x14ac:dyDescent="0.25">
      <c r="A19" s="18" t="s">
        <v>17</v>
      </c>
      <c r="B19" s="22">
        <v>0</v>
      </c>
      <c r="C19" s="26">
        <v>287.60000000000002</v>
      </c>
      <c r="D19" s="11">
        <f t="shared" si="0"/>
        <v>0</v>
      </c>
    </row>
    <row r="20" spans="1:6" x14ac:dyDescent="0.25">
      <c r="A20" s="20"/>
      <c r="B20" s="23"/>
      <c r="C20" s="25"/>
      <c r="D20" s="13"/>
    </row>
    <row r="21" spans="1:6" x14ac:dyDescent="0.25">
      <c r="A21" s="21" t="s">
        <v>20</v>
      </c>
      <c r="B21" s="31">
        <f>SUM(B7:B19)</f>
        <v>7090</v>
      </c>
      <c r="C21" s="27"/>
      <c r="D21" s="12">
        <f>SUM(D7:D19)</f>
        <v>1287.2160000000001</v>
      </c>
    </row>
    <row r="22" spans="1:6" x14ac:dyDescent="0.25">
      <c r="A22" s="20"/>
      <c r="B22" s="23"/>
      <c r="C22" s="25"/>
      <c r="D22" s="4"/>
    </row>
    <row r="23" spans="1:6" x14ac:dyDescent="0.25">
      <c r="A23" s="21" t="s">
        <v>2</v>
      </c>
      <c r="B23" s="32">
        <f>(D21/B21)*1000</f>
        <v>181.55373765867421</v>
      </c>
      <c r="C23" s="27"/>
      <c r="D23" s="5"/>
    </row>
    <row r="24" spans="1:6" x14ac:dyDescent="0.25">
      <c r="A24" s="1"/>
      <c r="C24" s="2"/>
    </row>
    <row r="25" spans="1:6" x14ac:dyDescent="0.25">
      <c r="A25" s="1" t="s">
        <v>0</v>
      </c>
      <c r="C25" s="2"/>
    </row>
  </sheetData>
  <sheetProtection algorithmName="SHA-512" hashValue="RCOJMwNyEALu10shbounHTpsjsQfpy5+fimeAR0gBVQWrK9Xfwh0HJ9ye+tN+584bImT7GCWIzbGttef/DmRdg==" saltValue="X2QMkt8o4acBIppOWdD+2g==" spinCount="100000" sheet="1" objects="1" scenarios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Roydon Wells</dc:creator>
  <cp:keywords/>
  <dc:description/>
  <cp:lastModifiedBy>Roydon Wells</cp:lastModifiedBy>
  <dcterms:created xsi:type="dcterms:W3CDTF">2022-09-13T18:43:10Z</dcterms:created>
  <dcterms:modified xsi:type="dcterms:W3CDTF">2022-09-13T18:43:11Z</dcterms:modified>
  <cp:category/>
</cp:coreProperties>
</file>